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WA\校友会・MITESS\川崎支部\メールでの承認用（人事・予算・決算）\平成31年度川崎支部員承認（信任投票・事業計画・活動報告書・予定表）20190225\"/>
    </mc:Choice>
  </mc:AlternateContent>
  <bookViews>
    <workbookView xWindow="1185" yWindow="360" windowWidth="18570" windowHeight="14475"/>
  </bookViews>
  <sheets>
    <sheet name="平成30年度活動報告書（まとめと内訳）（山岸）" sheetId="1" r:id="rId1"/>
    <sheet name="内訳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L7" i="1" l="1"/>
  <c r="G10" i="1"/>
  <c r="G9" i="1"/>
  <c r="N39" i="1"/>
  <c r="J7" i="1" l="1"/>
  <c r="N36" i="1" l="1"/>
  <c r="N33" i="1"/>
  <c r="N30" i="1"/>
  <c r="N27" i="1"/>
  <c r="N24" i="1"/>
  <c r="N21" i="1"/>
  <c r="N18" i="1"/>
  <c r="N11" i="1"/>
  <c r="L14" i="1"/>
  <c r="L45" i="1" s="1"/>
  <c r="M42" i="1" s="1"/>
  <c r="J14" i="1"/>
  <c r="J45" i="1" s="1"/>
  <c r="K42" i="1" s="1"/>
  <c r="I14" i="1"/>
  <c r="I45" i="1" s="1"/>
  <c r="G33" i="1"/>
  <c r="G30" i="1"/>
  <c r="G29" i="1"/>
  <c r="G28" i="1"/>
  <c r="G24" i="1"/>
  <c r="G21" i="1"/>
  <c r="G18" i="1"/>
  <c r="G17" i="1"/>
  <c r="G16" i="1"/>
  <c r="G15" i="1"/>
  <c r="G11" i="1"/>
  <c r="G8" i="1"/>
  <c r="G7" i="1" s="1"/>
  <c r="G27" i="1" l="1"/>
  <c r="H45" i="1"/>
  <c r="N14" i="1"/>
  <c r="G14" i="1"/>
  <c r="M27" i="1"/>
  <c r="K27" i="1"/>
  <c r="N7" i="1"/>
  <c r="N45" i="1" l="1"/>
  <c r="M14" i="1"/>
  <c r="M33" i="1"/>
  <c r="G45" i="1"/>
  <c r="K24" i="1"/>
  <c r="K11" i="1"/>
  <c r="K21" i="1"/>
  <c r="K33" i="1"/>
  <c r="M24" i="1"/>
  <c r="M30" i="1"/>
  <c r="M21" i="1"/>
  <c r="M36" i="1"/>
  <c r="M7" i="1"/>
  <c r="K7" i="1"/>
  <c r="K18" i="1"/>
  <c r="M18" i="1"/>
  <c r="M39" i="1"/>
  <c r="K39" i="1"/>
  <c r="K30" i="1"/>
  <c r="K14" i="1"/>
  <c r="M11" i="1"/>
  <c r="K36" i="1"/>
  <c r="K45" i="1" l="1"/>
  <c r="M45" i="1"/>
</calcChain>
</file>

<file path=xl/sharedStrings.xml><?xml version="1.0" encoding="utf-8"?>
<sst xmlns="http://schemas.openxmlformats.org/spreadsheetml/2006/main" count="57" uniqueCount="56">
  <si>
    <t>支出</t>
    <rPh sb="0" eb="2">
      <t>シシュツ</t>
    </rPh>
    <phoneticPr fontId="1"/>
  </si>
  <si>
    <t>数量</t>
    <rPh sb="0" eb="2">
      <t>スウリョウ</t>
    </rPh>
    <phoneticPr fontId="1"/>
  </si>
  <si>
    <t>％</t>
    <phoneticPr fontId="1"/>
  </si>
  <si>
    <t>収入</t>
    <rPh sb="0" eb="2">
      <t>シュウニュウ</t>
    </rPh>
    <phoneticPr fontId="1"/>
  </si>
  <si>
    <t>お花見</t>
    <rPh sb="1" eb="3">
      <t>ハナミ</t>
    </rPh>
    <phoneticPr fontId="1"/>
  </si>
  <si>
    <t>寄付金</t>
    <rPh sb="0" eb="3">
      <t>キフキン</t>
    </rPh>
    <phoneticPr fontId="1"/>
  </si>
  <si>
    <t>合計</t>
    <rPh sb="0" eb="2">
      <t>ゴウケイ</t>
    </rPh>
    <phoneticPr fontId="1"/>
  </si>
  <si>
    <t>項　　目</t>
    <rPh sb="0" eb="1">
      <t>コウ</t>
    </rPh>
    <rPh sb="3" eb="4">
      <t>メ</t>
    </rPh>
    <phoneticPr fontId="1"/>
  </si>
  <si>
    <t>忘年会</t>
    <rPh sb="0" eb="3">
      <t>ボウネンカイ</t>
    </rPh>
    <phoneticPr fontId="1"/>
  </si>
  <si>
    <t>収入-支出</t>
    <rPh sb="0" eb="2">
      <t>シュウニュウ</t>
    </rPh>
    <rPh sb="3" eb="5">
      <t>シシュツ</t>
    </rPh>
    <phoneticPr fontId="1"/>
  </si>
  <si>
    <t>NO.</t>
    <phoneticPr fontId="1"/>
  </si>
  <si>
    <t>今年の予算内訳</t>
    <rPh sb="0" eb="2">
      <t>コトシ</t>
    </rPh>
    <rPh sb="3" eb="5">
      <t>ヨサン</t>
    </rPh>
    <rPh sb="5" eb="7">
      <t>ウチワケ</t>
    </rPh>
    <phoneticPr fontId="1"/>
  </si>
  <si>
    <t>回数</t>
    <rPh sb="0" eb="1">
      <t>カイ</t>
    </rPh>
    <rPh sb="1" eb="2">
      <t>スウ</t>
    </rPh>
    <phoneticPr fontId="1"/>
  </si>
  <si>
    <t>人数</t>
    <rPh sb="0" eb="2">
      <t>ニンズウ</t>
    </rPh>
    <phoneticPr fontId="1"/>
  </si>
  <si>
    <t>単価/名</t>
    <rPh sb="0" eb="2">
      <t>タンカ</t>
    </rPh>
    <rPh sb="3" eb="4">
      <t>メイ</t>
    </rPh>
    <phoneticPr fontId="1"/>
  </si>
  <si>
    <t>　講演お礼</t>
    <rPh sb="1" eb="3">
      <t>コウエン</t>
    </rPh>
    <rPh sb="4" eb="5">
      <t>レイ</t>
    </rPh>
    <phoneticPr fontId="1"/>
  </si>
  <si>
    <t>幹事会</t>
    <phoneticPr fontId="1"/>
  </si>
  <si>
    <t>（戻入2,000円/名を含む）</t>
    <phoneticPr fontId="1"/>
  </si>
  <si>
    <t>2,200円－2,000円</t>
    <rPh sb="5" eb="6">
      <t>エン</t>
    </rPh>
    <rPh sb="12" eb="13">
      <t>エン</t>
    </rPh>
    <phoneticPr fontId="1"/>
  </si>
  <si>
    <t>三支部合同幹事会</t>
    <phoneticPr fontId="1"/>
  </si>
  <si>
    <t xml:space="preserve"> 幹事会費</t>
    <rPh sb="1" eb="3">
      <t>カンジ</t>
    </rPh>
    <rPh sb="3" eb="5">
      <t>カイヒ</t>
    </rPh>
    <phoneticPr fontId="1"/>
  </si>
  <si>
    <t>　新年会会費</t>
    <rPh sb="1" eb="4">
      <t>シンネンカイ</t>
    </rPh>
    <rPh sb="4" eb="6">
      <t>カイヒ</t>
    </rPh>
    <phoneticPr fontId="1"/>
  </si>
  <si>
    <t>　同上個人戻入</t>
    <rPh sb="1" eb="3">
      <t>ドウジョウ</t>
    </rPh>
    <rPh sb="3" eb="5">
      <t>コジン</t>
    </rPh>
    <rPh sb="5" eb="7">
      <t>レイニュウ</t>
    </rPh>
    <phoneticPr fontId="1"/>
  </si>
  <si>
    <t>総会（川崎支部分担金）</t>
    <rPh sb="0" eb="2">
      <t>ソウカイ</t>
    </rPh>
    <rPh sb="3" eb="5">
      <t>カワサキ</t>
    </rPh>
    <rPh sb="5" eb="7">
      <t>シブ</t>
    </rPh>
    <rPh sb="7" eb="10">
      <t>ブンタンキン</t>
    </rPh>
    <phoneticPr fontId="1"/>
  </si>
  <si>
    <t>会費1,500円</t>
    <rPh sb="0" eb="2">
      <t>カイヒ</t>
    </rPh>
    <rPh sb="7" eb="8">
      <t>エン</t>
    </rPh>
    <phoneticPr fontId="1"/>
  </si>
  <si>
    <t>（超過分は自己負担）</t>
    <rPh sb="1" eb="4">
      <t>チョウカブン</t>
    </rPh>
    <rPh sb="5" eb="7">
      <t>ジコ</t>
    </rPh>
    <rPh sb="7" eb="9">
      <t>フタン</t>
    </rPh>
    <phoneticPr fontId="1"/>
  </si>
  <si>
    <t>　個人戻入</t>
    <rPh sb="1" eb="3">
      <t>コジン</t>
    </rPh>
    <rPh sb="3" eb="5">
      <t>レイニュウ</t>
    </rPh>
    <phoneticPr fontId="1"/>
  </si>
  <si>
    <t>事務費雑費</t>
    <rPh sb="0" eb="2">
      <t>ジム</t>
    </rPh>
    <rPh sb="2" eb="3">
      <t>ヒ</t>
    </rPh>
    <rPh sb="3" eb="5">
      <t>ザッピ</t>
    </rPh>
    <phoneticPr fontId="1"/>
  </si>
  <si>
    <t>予算内</t>
    <rPh sb="0" eb="2">
      <t>ヨサン</t>
    </rPh>
    <rPh sb="2" eb="3">
      <t>ナイ</t>
    </rPh>
    <phoneticPr fontId="1"/>
  </si>
  <si>
    <t>①</t>
    <phoneticPr fontId="1"/>
  </si>
  <si>
    <t>平成30年度　提出金額459,000万円　→　査定金額　190,000万円（41.4％）</t>
    <rPh sb="0" eb="2">
      <t>ヘイセイ</t>
    </rPh>
    <rPh sb="4" eb="5">
      <t>ネン</t>
    </rPh>
    <rPh sb="5" eb="6">
      <t>ド</t>
    </rPh>
    <rPh sb="7" eb="9">
      <t>テイシュツ</t>
    </rPh>
    <rPh sb="9" eb="11">
      <t>キンガク</t>
    </rPh>
    <rPh sb="18" eb="20">
      <t>マンエン</t>
    </rPh>
    <rPh sb="23" eb="25">
      <t>サテイ</t>
    </rPh>
    <rPh sb="25" eb="27">
      <t>キンガク</t>
    </rPh>
    <rPh sb="35" eb="37">
      <t>マンエン</t>
    </rPh>
    <phoneticPr fontId="1"/>
  </si>
  <si>
    <t>②</t>
    <phoneticPr fontId="1"/>
  </si>
  <si>
    <t>平成29年度　提出金額265,000万円　→　査定金額　144,000万円（54.3％）</t>
    <rPh sb="0" eb="2">
      <t>ヘイセイ</t>
    </rPh>
    <rPh sb="4" eb="6">
      <t>ネンド</t>
    </rPh>
    <rPh sb="7" eb="9">
      <t>テイシュツ</t>
    </rPh>
    <rPh sb="9" eb="11">
      <t>キンガク</t>
    </rPh>
    <rPh sb="18" eb="20">
      <t>マンエン</t>
    </rPh>
    <rPh sb="23" eb="25">
      <t>サテイ</t>
    </rPh>
    <rPh sb="25" eb="27">
      <t>キンガク</t>
    </rPh>
    <rPh sb="35" eb="37">
      <t>マンエン</t>
    </rPh>
    <phoneticPr fontId="1"/>
  </si>
  <si>
    <t>③</t>
    <phoneticPr fontId="1"/>
  </si>
  <si>
    <t>平成28年度　提出金額144,000円万円　</t>
    <rPh sb="0" eb="2">
      <t>ヘイセイ</t>
    </rPh>
    <rPh sb="4" eb="6">
      <t>ネンド</t>
    </rPh>
    <rPh sb="7" eb="9">
      <t>テイシュツ</t>
    </rPh>
    <rPh sb="9" eb="11">
      <t>キンガク</t>
    </rPh>
    <rPh sb="18" eb="19">
      <t>エン</t>
    </rPh>
    <rPh sb="19" eb="21">
      <t>マンエン</t>
    </rPh>
    <phoneticPr fontId="1"/>
  </si>
  <si>
    <t>→　査定金額　268,000万円（105.9％）</t>
    <phoneticPr fontId="1"/>
  </si>
  <si>
    <t>④</t>
    <phoneticPr fontId="1"/>
  </si>
  <si>
    <t>平成27年度　提出金額109,000円万円　</t>
    <rPh sb="0" eb="2">
      <t>ヘイセイ</t>
    </rPh>
    <rPh sb="4" eb="6">
      <t>ネンド</t>
    </rPh>
    <rPh sb="7" eb="9">
      <t>テイシュツ</t>
    </rPh>
    <rPh sb="9" eb="11">
      <t>キンガク</t>
    </rPh>
    <rPh sb="18" eb="19">
      <t>エン</t>
    </rPh>
    <rPh sb="19" eb="21">
      <t>マンエン</t>
    </rPh>
    <phoneticPr fontId="1"/>
  </si>
  <si>
    <t>回数</t>
    <rPh sb="0" eb="2">
      <t>カイスウ</t>
    </rPh>
    <phoneticPr fontId="1"/>
  </si>
  <si>
    <t>校友会からの支援費</t>
    <rPh sb="0" eb="2">
      <t>コウユウ</t>
    </rPh>
    <rPh sb="2" eb="3">
      <t>カイ</t>
    </rPh>
    <rPh sb="6" eb="8">
      <t>シエン</t>
    </rPh>
    <rPh sb="8" eb="9">
      <t>ヒ</t>
    </rPh>
    <phoneticPr fontId="1"/>
  </si>
  <si>
    <t>計</t>
    <rPh sb="0" eb="1">
      <t>ケイ</t>
    </rPh>
    <phoneticPr fontId="1"/>
  </si>
  <si>
    <t>％</t>
    <phoneticPr fontId="1"/>
  </si>
  <si>
    <t>Remarks</t>
    <phoneticPr fontId="1"/>
  </si>
  <si>
    <t>（参　　考）</t>
    <rPh sb="1" eb="2">
      <t>サン</t>
    </rPh>
    <rPh sb="4" eb="5">
      <t>コウ</t>
    </rPh>
    <phoneticPr fontId="1"/>
  </si>
  <si>
    <t>川崎支部便り（定期便）調査</t>
    <rPh sb="0" eb="2">
      <t>カワサキ</t>
    </rPh>
    <rPh sb="2" eb="4">
      <t>シブ</t>
    </rPh>
    <rPh sb="4" eb="5">
      <t>ダヨ</t>
    </rPh>
    <rPh sb="7" eb="10">
      <t>テイキビン</t>
    </rPh>
    <rPh sb="11" eb="13">
      <t>チョウサ</t>
    </rPh>
    <phoneticPr fontId="1"/>
  </si>
  <si>
    <t>　飲料他</t>
    <phoneticPr fontId="1"/>
  </si>
  <si>
    <t>　お花代・懇親会費</t>
    <rPh sb="2" eb="4">
      <t>ハナダイ</t>
    </rPh>
    <rPh sb="5" eb="7">
      <t>コンシン</t>
    </rPh>
    <rPh sb="7" eb="9">
      <t>カイヒ</t>
    </rPh>
    <phoneticPr fontId="1"/>
  </si>
  <si>
    <t>ツアー（ミステリー等）</t>
    <rPh sb="9" eb="10">
      <t>ナド</t>
    </rPh>
    <phoneticPr fontId="1"/>
  </si>
  <si>
    <t>夢ｷｬﾝﾊﾟｽ及び大畠氏講演会</t>
    <rPh sb="7" eb="8">
      <t>オヨ</t>
    </rPh>
    <rPh sb="9" eb="11">
      <t>オオハタ</t>
    </rPh>
    <rPh sb="11" eb="12">
      <t>シ</t>
    </rPh>
    <rPh sb="12" eb="15">
      <t>コウエンカイ</t>
    </rPh>
    <phoneticPr fontId="1"/>
  </si>
  <si>
    <t>（2,500円/名を目安）</t>
    <rPh sb="6" eb="7">
      <t>エン</t>
    </rPh>
    <rPh sb="8" eb="9">
      <t>メイ</t>
    </rPh>
    <rPh sb="10" eb="12">
      <t>メヤス</t>
    </rPh>
    <phoneticPr fontId="1"/>
  </si>
  <si>
    <t>製本代積立金</t>
    <rPh sb="0" eb="2">
      <t>セイホン</t>
    </rPh>
    <rPh sb="2" eb="3">
      <t>ダイ</t>
    </rPh>
    <rPh sb="3" eb="5">
      <t>ツミタテ</t>
    </rPh>
    <rPh sb="5" eb="6">
      <t>キン</t>
    </rPh>
    <phoneticPr fontId="1"/>
  </si>
  <si>
    <t>（校友会事務局に提出分）</t>
    <rPh sb="1" eb="3">
      <t>コウユウ</t>
    </rPh>
    <rPh sb="3" eb="4">
      <t>カイ</t>
    </rPh>
    <rPh sb="4" eb="6">
      <t>ジム</t>
    </rPh>
    <rPh sb="6" eb="7">
      <t>キョク</t>
    </rPh>
    <rPh sb="8" eb="10">
      <t>テイシュツ</t>
    </rPh>
    <rPh sb="10" eb="11">
      <t>ブン</t>
    </rPh>
    <phoneticPr fontId="1"/>
  </si>
  <si>
    <t>（川崎支部便り配布）</t>
    <rPh sb="1" eb="3">
      <t>カワサキ</t>
    </rPh>
    <rPh sb="3" eb="5">
      <t>シブ</t>
    </rPh>
    <rPh sb="5" eb="6">
      <t>タヨ</t>
    </rPh>
    <rPh sb="7" eb="9">
      <t>ハイフ</t>
    </rPh>
    <phoneticPr fontId="1"/>
  </si>
  <si>
    <t>2019.03.02（土）</t>
    <rPh sb="11" eb="12">
      <t>ド</t>
    </rPh>
    <phoneticPr fontId="1"/>
  </si>
  <si>
    <t>今年の実績（2019.03.02現在）</t>
    <rPh sb="0" eb="2">
      <t>コトシ</t>
    </rPh>
    <rPh sb="3" eb="5">
      <t>ジッセキ</t>
    </rPh>
    <rPh sb="16" eb="18">
      <t>ゲンザイ</t>
    </rPh>
    <phoneticPr fontId="1"/>
  </si>
  <si>
    <t>平成３０年度　川崎支部活動実績報告書（まとめ）①（予算19万円)（2018.04.01～2019.03.31）</t>
    <rPh sb="7" eb="9">
      <t>カワサキ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</si>
</sst>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38" fontId="0" fillId="0" borderId="10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8" xfId="1" applyFont="1" applyBorder="1">
      <alignment vertical="center"/>
    </xf>
    <xf numFmtId="0" fontId="0" fillId="0" borderId="0" xfId="0" applyAlignment="1">
      <alignment horizontal="left" vertical="center" shrinkToFit="1"/>
    </xf>
    <xf numFmtId="38" fontId="0" fillId="0" borderId="0" xfId="1" applyFont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0" fillId="0" borderId="5" xfId="0" applyNumberFormat="1" applyBorder="1">
      <alignment vertical="center"/>
    </xf>
    <xf numFmtId="38" fontId="0" fillId="0" borderId="5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1" xfId="0" applyNumberFormat="1" applyBorder="1">
      <alignment vertical="center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6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10" fillId="0" borderId="12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38" fontId="11" fillId="0" borderId="5" xfId="0" applyNumberFormat="1" applyFont="1" applyBorder="1">
      <alignment vertical="center"/>
    </xf>
    <xf numFmtId="38" fontId="11" fillId="0" borderId="10" xfId="0" applyNumberFormat="1" applyFont="1" applyBorder="1">
      <alignment vertical="center"/>
    </xf>
    <xf numFmtId="38" fontId="11" fillId="0" borderId="11" xfId="0" applyNumberFormat="1" applyFont="1" applyBorder="1">
      <alignment vertical="center"/>
    </xf>
    <xf numFmtId="38" fontId="11" fillId="0" borderId="11" xfId="1" applyFont="1" applyBorder="1">
      <alignment vertical="center"/>
    </xf>
    <xf numFmtId="38" fontId="11" fillId="0" borderId="3" xfId="0" applyNumberFormat="1" applyFont="1" applyBorder="1">
      <alignment vertical="center"/>
    </xf>
    <xf numFmtId="38" fontId="11" fillId="0" borderId="10" xfId="1" applyFont="1" applyBorder="1">
      <alignment vertical="center"/>
    </xf>
    <xf numFmtId="38" fontId="11" fillId="0" borderId="0" xfId="0" applyNumberFormat="1" applyFont="1">
      <alignment vertical="center"/>
    </xf>
    <xf numFmtId="38" fontId="11" fillId="3" borderId="4" xfId="0" applyNumberFormat="1" applyFont="1" applyFill="1" applyBorder="1">
      <alignment vertical="center"/>
    </xf>
    <xf numFmtId="38" fontId="12" fillId="0" borderId="0" xfId="0" applyNumberFormat="1" applyFont="1">
      <alignment vertical="center"/>
    </xf>
    <xf numFmtId="38" fontId="12" fillId="0" borderId="8" xfId="0" applyNumberFormat="1" applyFont="1" applyBorder="1">
      <alignment vertical="center"/>
    </xf>
    <xf numFmtId="38" fontId="12" fillId="0" borderId="11" xfId="0" applyNumberFormat="1" applyFont="1" applyBorder="1">
      <alignment vertical="center"/>
    </xf>
    <xf numFmtId="38" fontId="12" fillId="0" borderId="0" xfId="1" applyFont="1">
      <alignment vertical="center"/>
    </xf>
    <xf numFmtId="38" fontId="12" fillId="2" borderId="11" xfId="1" applyFont="1" applyFill="1" applyBorder="1">
      <alignment vertical="center"/>
    </xf>
    <xf numFmtId="0" fontId="12" fillId="0" borderId="11" xfId="0" applyFont="1" applyBorder="1">
      <alignment vertical="center"/>
    </xf>
    <xf numFmtId="3" fontId="12" fillId="0" borderId="0" xfId="0" applyNumberFormat="1" applyFont="1">
      <alignment vertical="center"/>
    </xf>
    <xf numFmtId="0" fontId="12" fillId="0" borderId="12" xfId="0" applyFont="1" applyBorder="1">
      <alignment vertical="center"/>
    </xf>
    <xf numFmtId="38" fontId="12" fillId="0" borderId="5" xfId="0" applyNumberFormat="1" applyFont="1" applyBorder="1">
      <alignment vertical="center"/>
    </xf>
    <xf numFmtId="38" fontId="12" fillId="0" borderId="7" xfId="0" applyNumberFormat="1" applyFont="1" applyBorder="1">
      <alignment vertical="center"/>
    </xf>
    <xf numFmtId="38" fontId="12" fillId="0" borderId="12" xfId="0" applyNumberFormat="1" applyFont="1" applyBorder="1">
      <alignment vertical="center"/>
    </xf>
    <xf numFmtId="0" fontId="11" fillId="0" borderId="10" xfId="0" applyFont="1" applyBorder="1">
      <alignment vertical="center"/>
    </xf>
    <xf numFmtId="176" fontId="11" fillId="0" borderId="10" xfId="0" applyNumberFormat="1" applyFont="1" applyBorder="1">
      <alignment vertical="center"/>
    </xf>
    <xf numFmtId="38" fontId="11" fillId="0" borderId="2" xfId="0" applyNumberFormat="1" applyFont="1" applyBorder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1" fillId="3" borderId="9" xfId="0" applyFont="1" applyFill="1" applyBorder="1">
      <alignment vertical="center"/>
    </xf>
    <xf numFmtId="176" fontId="11" fillId="0" borderId="11" xfId="0" applyNumberFormat="1" applyFont="1" applyBorder="1">
      <alignment vertical="center"/>
    </xf>
    <xf numFmtId="38" fontId="11" fillId="3" borderId="10" xfId="1" applyFont="1" applyFill="1" applyBorder="1">
      <alignment vertical="center"/>
    </xf>
    <xf numFmtId="38" fontId="11" fillId="2" borderId="11" xfId="1" applyFont="1" applyFill="1" applyBorder="1">
      <alignment vertical="center"/>
    </xf>
    <xf numFmtId="38" fontId="11" fillId="2" borderId="10" xfId="1" applyFont="1" applyFill="1" applyBorder="1">
      <alignment vertical="center"/>
    </xf>
    <xf numFmtId="0" fontId="11" fillId="0" borderId="0" xfId="0" applyFont="1">
      <alignment vertical="center"/>
    </xf>
    <xf numFmtId="38" fontId="13" fillId="3" borderId="4" xfId="0" applyNumberFormat="1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32" workbookViewId="0">
      <selection activeCell="J43" sqref="J43"/>
    </sheetView>
  </sheetViews>
  <sheetFormatPr defaultRowHeight="13.5" x14ac:dyDescent="0.15"/>
  <cols>
    <col min="1" max="1" width="4.875" customWidth="1"/>
    <col min="2" max="3" width="10.125" customWidth="1"/>
    <col min="4" max="4" width="8" customWidth="1"/>
    <col min="5" max="5" width="8.125" customWidth="1"/>
    <col min="6" max="7" width="8.625" customWidth="1"/>
    <col min="8" max="8" width="8" customWidth="1"/>
    <col min="9" max="9" width="8.125" customWidth="1"/>
    <col min="10" max="10" width="8.75" customWidth="1"/>
    <col min="11" max="11" width="6.875" customWidth="1"/>
    <col min="12" max="12" width="8.625" customWidth="1"/>
    <col min="13" max="13" width="6.875" customWidth="1"/>
    <col min="14" max="14" width="8.625" customWidth="1"/>
    <col min="15" max="15" width="16.75" customWidth="1"/>
  </cols>
  <sheetData>
    <row r="1" spans="1:15" ht="13.5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 t="s">
        <v>53</v>
      </c>
    </row>
    <row r="2" spans="1:15" ht="23.25" customHeight="1" x14ac:dyDescent="0.15">
      <c r="A2" s="15"/>
      <c r="B2" s="122" t="s">
        <v>55</v>
      </c>
      <c r="C2" s="122"/>
      <c r="D2" s="122"/>
      <c r="E2" s="122"/>
      <c r="F2" s="122"/>
      <c r="G2" s="122"/>
      <c r="H2" s="122"/>
      <c r="I2" s="122"/>
      <c r="J2" s="122"/>
      <c r="K2" s="122"/>
      <c r="L2" s="82" t="s">
        <v>51</v>
      </c>
      <c r="M2" s="15"/>
      <c r="N2" s="15"/>
      <c r="O2" s="15"/>
    </row>
    <row r="3" spans="1:15" x14ac:dyDescent="0.15">
      <c r="M3" s="22"/>
      <c r="N3" s="15"/>
      <c r="O3" s="15"/>
    </row>
    <row r="4" spans="1:15" ht="17.25" customHeight="1" x14ac:dyDescent="0.15">
      <c r="A4" s="84" t="s">
        <v>10</v>
      </c>
      <c r="B4" s="87" t="s">
        <v>7</v>
      </c>
      <c r="C4" s="88"/>
      <c r="D4" s="110" t="s">
        <v>11</v>
      </c>
      <c r="E4" s="111"/>
      <c r="F4" s="111"/>
      <c r="G4" s="112"/>
      <c r="H4" s="2"/>
      <c r="I4" s="116" t="s">
        <v>54</v>
      </c>
      <c r="J4" s="116"/>
      <c r="K4" s="116"/>
      <c r="L4" s="116"/>
      <c r="M4" s="116"/>
      <c r="N4" s="19"/>
      <c r="O4" s="106" t="s">
        <v>42</v>
      </c>
    </row>
    <row r="5" spans="1:15" ht="17.25" customHeight="1" x14ac:dyDescent="0.15">
      <c r="A5" s="85"/>
      <c r="B5" s="89"/>
      <c r="C5" s="90"/>
      <c r="D5" s="113"/>
      <c r="E5" s="114"/>
      <c r="F5" s="114"/>
      <c r="G5" s="115"/>
      <c r="H5" s="3"/>
      <c r="I5" s="117"/>
      <c r="J5" s="117"/>
      <c r="K5" s="117"/>
      <c r="L5" s="117"/>
      <c r="M5" s="117"/>
      <c r="N5" s="16"/>
      <c r="O5" s="107"/>
    </row>
    <row r="6" spans="1:15" x14ac:dyDescent="0.15">
      <c r="A6" s="86"/>
      <c r="B6" s="91"/>
      <c r="C6" s="92"/>
      <c r="D6" s="24" t="s">
        <v>12</v>
      </c>
      <c r="E6" s="23" t="s">
        <v>13</v>
      </c>
      <c r="F6" s="24" t="s">
        <v>14</v>
      </c>
      <c r="G6" s="42" t="s">
        <v>40</v>
      </c>
      <c r="H6" s="34" t="s">
        <v>38</v>
      </c>
      <c r="I6" s="35" t="s">
        <v>1</v>
      </c>
      <c r="J6" s="20" t="s">
        <v>3</v>
      </c>
      <c r="K6" s="35" t="s">
        <v>2</v>
      </c>
      <c r="L6" s="36" t="s">
        <v>0</v>
      </c>
      <c r="M6" s="35" t="s">
        <v>41</v>
      </c>
      <c r="N6" s="47" t="s">
        <v>9</v>
      </c>
      <c r="O6" s="17"/>
    </row>
    <row r="7" spans="1:15" ht="13.5" customHeight="1" x14ac:dyDescent="0.15">
      <c r="A7" s="25">
        <v>1</v>
      </c>
      <c r="B7" s="108" t="s">
        <v>48</v>
      </c>
      <c r="C7" s="108"/>
      <c r="D7" s="11"/>
      <c r="E7" s="8"/>
      <c r="F7" s="1"/>
      <c r="G7" s="80">
        <f>G8+G9+G10</f>
        <v>52000</v>
      </c>
      <c r="H7" s="55">
        <v>4</v>
      </c>
      <c r="I7" s="71">
        <v>4</v>
      </c>
      <c r="J7" s="55">
        <f>SUM(J8:J10)</f>
        <v>88000</v>
      </c>
      <c r="K7" s="72">
        <f>J7/J45*100</f>
        <v>15.705563517403728</v>
      </c>
      <c r="L7" s="55">
        <f>SUM(L8:L10)</f>
        <v>130848</v>
      </c>
      <c r="M7" s="72">
        <f>L7/L45*100</f>
        <v>20.615821407695325</v>
      </c>
      <c r="N7" s="59">
        <f>J7-L7</f>
        <v>-42848</v>
      </c>
      <c r="O7" s="18"/>
    </row>
    <row r="8" spans="1:15" ht="13.5" customHeight="1" x14ac:dyDescent="0.15">
      <c r="A8" s="25"/>
      <c r="B8" s="105" t="s">
        <v>15</v>
      </c>
      <c r="C8" s="95"/>
      <c r="D8" s="8">
        <v>4</v>
      </c>
      <c r="E8" s="8">
        <v>1</v>
      </c>
      <c r="F8" s="63">
        <v>10000</v>
      </c>
      <c r="G8" s="64">
        <f>D8*E8*F8</f>
        <v>40000</v>
      </c>
      <c r="H8" s="38">
        <v>3</v>
      </c>
      <c r="I8" s="9"/>
      <c r="J8" s="60">
        <v>20000</v>
      </c>
      <c r="K8" s="65"/>
      <c r="L8" s="66">
        <v>54000</v>
      </c>
      <c r="M8" s="65"/>
      <c r="N8" s="48"/>
      <c r="O8" s="18"/>
    </row>
    <row r="9" spans="1:15" ht="13.5" customHeight="1" x14ac:dyDescent="0.15">
      <c r="A9" s="25"/>
      <c r="B9" s="51" t="s">
        <v>45</v>
      </c>
      <c r="C9" s="51"/>
      <c r="D9" s="8">
        <v>4</v>
      </c>
      <c r="E9" s="8">
        <v>20</v>
      </c>
      <c r="F9" s="63">
        <v>150</v>
      </c>
      <c r="G9" s="64">
        <f>D9*E9*F9</f>
        <v>12000</v>
      </c>
      <c r="H9" s="38">
        <v>4</v>
      </c>
      <c r="I9" s="9"/>
      <c r="J9" s="60">
        <v>0</v>
      </c>
      <c r="K9" s="65"/>
      <c r="L9" s="66">
        <v>25558</v>
      </c>
      <c r="M9" s="65"/>
      <c r="N9" s="48"/>
      <c r="O9" s="18"/>
    </row>
    <row r="10" spans="1:15" ht="13.5" customHeight="1" x14ac:dyDescent="0.15">
      <c r="A10" s="25"/>
      <c r="B10" s="96" t="s">
        <v>46</v>
      </c>
      <c r="C10" s="97"/>
      <c r="D10" s="8">
        <v>0</v>
      </c>
      <c r="E10" s="8">
        <v>0</v>
      </c>
      <c r="F10" s="63">
        <v>0</v>
      </c>
      <c r="G10" s="64">
        <f>D10*E10*F10</f>
        <v>0</v>
      </c>
      <c r="H10" s="39">
        <v>1</v>
      </c>
      <c r="I10" s="13"/>
      <c r="J10" s="61">
        <v>68000</v>
      </c>
      <c r="K10" s="67"/>
      <c r="L10" s="66">
        <v>51290</v>
      </c>
      <c r="M10" s="67"/>
      <c r="N10" s="49"/>
      <c r="O10" s="18"/>
    </row>
    <row r="11" spans="1:15" ht="13.5" customHeight="1" x14ac:dyDescent="0.15">
      <c r="A11" s="26">
        <v>2</v>
      </c>
      <c r="B11" s="109" t="s">
        <v>16</v>
      </c>
      <c r="C11" s="109"/>
      <c r="D11" s="11">
        <v>12</v>
      </c>
      <c r="E11" s="11">
        <v>12</v>
      </c>
      <c r="F11" s="27">
        <v>200</v>
      </c>
      <c r="G11" s="81">
        <f>D11*E11*F11</f>
        <v>28800</v>
      </c>
      <c r="H11" s="73">
        <v>7</v>
      </c>
      <c r="I11" s="53">
        <v>72</v>
      </c>
      <c r="J11" s="56">
        <v>250811</v>
      </c>
      <c r="K11" s="72">
        <f>J11/J45*100</f>
        <v>44.762819220040299</v>
      </c>
      <c r="L11" s="56">
        <v>211894</v>
      </c>
      <c r="M11" s="72">
        <f>L11/L45*100</f>
        <v>33.385064054186486</v>
      </c>
      <c r="N11" s="59">
        <f>J11-L11</f>
        <v>38917</v>
      </c>
      <c r="O11" s="118"/>
    </row>
    <row r="12" spans="1:15" ht="13.5" customHeight="1" x14ac:dyDescent="0.15">
      <c r="A12" s="25"/>
      <c r="B12" s="108" t="s">
        <v>17</v>
      </c>
      <c r="C12" s="108"/>
      <c r="D12" s="8"/>
      <c r="E12" s="8"/>
      <c r="F12" s="1"/>
      <c r="G12" s="43"/>
      <c r="H12" s="5"/>
      <c r="I12" s="9"/>
      <c r="K12" s="9"/>
      <c r="M12" s="18"/>
      <c r="N12" s="48"/>
      <c r="O12" s="119"/>
    </row>
    <row r="13" spans="1:15" ht="13.5" customHeight="1" x14ac:dyDescent="0.15">
      <c r="A13" s="28"/>
      <c r="B13" s="93" t="s">
        <v>18</v>
      </c>
      <c r="C13" s="94"/>
      <c r="D13" s="12"/>
      <c r="E13" s="12"/>
      <c r="F13" s="29"/>
      <c r="G13" s="44"/>
      <c r="H13" s="5"/>
      <c r="I13" s="9"/>
      <c r="K13" s="9"/>
      <c r="M13" s="18"/>
      <c r="N13" s="48"/>
      <c r="O13" s="17"/>
    </row>
    <row r="14" spans="1:15" ht="13.5" customHeight="1" x14ac:dyDescent="0.15">
      <c r="A14" s="25">
        <v>3</v>
      </c>
      <c r="B14" s="95" t="s">
        <v>19</v>
      </c>
      <c r="C14" s="95"/>
      <c r="D14" s="8"/>
      <c r="E14" s="8"/>
      <c r="F14" s="1"/>
      <c r="G14" s="80">
        <f>G15+G16+G17</f>
        <v>34000</v>
      </c>
      <c r="H14" s="57">
        <v>1</v>
      </c>
      <c r="I14" s="57">
        <f t="shared" ref="I14:J14" si="0">I15+I16+I17</f>
        <v>15</v>
      </c>
      <c r="J14" s="57">
        <f t="shared" si="0"/>
        <v>9000</v>
      </c>
      <c r="K14" s="72">
        <f>J14/J45*100</f>
        <v>1.6062508142799266</v>
      </c>
      <c r="L14" s="57">
        <f t="shared" ref="L14" si="1">L15+L16+L17</f>
        <v>33928</v>
      </c>
      <c r="M14" s="72">
        <f>L14/L45*100</f>
        <v>5.345542833824644</v>
      </c>
      <c r="N14" s="59">
        <f>J14-L14</f>
        <v>-24928</v>
      </c>
      <c r="O14" s="120"/>
    </row>
    <row r="15" spans="1:15" ht="13.5" customHeight="1" x14ac:dyDescent="0.15">
      <c r="A15" s="25"/>
      <c r="B15" s="105" t="s">
        <v>20</v>
      </c>
      <c r="C15" s="95"/>
      <c r="D15" s="8">
        <v>6</v>
      </c>
      <c r="E15" s="8">
        <v>6</v>
      </c>
      <c r="F15" s="63">
        <v>500</v>
      </c>
      <c r="G15" s="64">
        <f>D15*E15*F15</f>
        <v>18000</v>
      </c>
      <c r="H15" s="68">
        <v>1</v>
      </c>
      <c r="I15" s="62">
        <v>15</v>
      </c>
      <c r="J15" s="60">
        <v>0</v>
      </c>
      <c r="K15" s="65"/>
      <c r="L15" s="60">
        <v>9928</v>
      </c>
      <c r="M15" s="65"/>
      <c r="N15" s="48"/>
      <c r="O15" s="121"/>
    </row>
    <row r="16" spans="1:15" x14ac:dyDescent="0.15">
      <c r="A16" s="25"/>
      <c r="B16" s="98" t="s">
        <v>21</v>
      </c>
      <c r="C16" s="99"/>
      <c r="D16" s="8">
        <v>1</v>
      </c>
      <c r="E16" s="8">
        <v>4</v>
      </c>
      <c r="F16" s="63">
        <v>8000</v>
      </c>
      <c r="G16" s="64">
        <f t="shared" ref="G16:G17" si="2">D16*E16*F16</f>
        <v>32000</v>
      </c>
      <c r="H16" s="68">
        <v>0</v>
      </c>
      <c r="I16" s="62">
        <v>0</v>
      </c>
      <c r="J16" s="60">
        <v>9000</v>
      </c>
      <c r="K16" s="65"/>
      <c r="L16" s="60">
        <v>24000</v>
      </c>
      <c r="M16" s="65"/>
      <c r="N16" s="48"/>
      <c r="O16" s="121"/>
    </row>
    <row r="17" spans="1:15" x14ac:dyDescent="0.15">
      <c r="A17" s="25"/>
      <c r="B17" s="100" t="s">
        <v>22</v>
      </c>
      <c r="C17" s="101"/>
      <c r="D17" s="8">
        <v>1</v>
      </c>
      <c r="E17" s="8">
        <v>4</v>
      </c>
      <c r="F17" s="63">
        <v>-4000</v>
      </c>
      <c r="G17" s="64">
        <f t="shared" si="2"/>
        <v>-16000</v>
      </c>
      <c r="H17" s="69">
        <v>0</v>
      </c>
      <c r="I17" s="70">
        <v>0</v>
      </c>
      <c r="J17" s="61">
        <v>0</v>
      </c>
      <c r="K17" s="67"/>
      <c r="L17" s="61">
        <v>0</v>
      </c>
      <c r="M17" s="67"/>
      <c r="N17" s="49"/>
      <c r="O17" s="50"/>
    </row>
    <row r="18" spans="1:15" x14ac:dyDescent="0.15">
      <c r="A18" s="26">
        <v>4</v>
      </c>
      <c r="B18" s="102" t="s">
        <v>23</v>
      </c>
      <c r="C18" s="102"/>
      <c r="D18" s="11">
        <v>1</v>
      </c>
      <c r="E18" s="11">
        <v>1</v>
      </c>
      <c r="F18" s="27">
        <v>70000</v>
      </c>
      <c r="G18" s="81">
        <f>D18*E18*F18</f>
        <v>70000</v>
      </c>
      <c r="H18" s="52">
        <v>0</v>
      </c>
      <c r="I18" s="54">
        <v>0</v>
      </c>
      <c r="J18" s="58">
        <v>0</v>
      </c>
      <c r="K18" s="72">
        <f>J18/J45*100</f>
        <v>0</v>
      </c>
      <c r="L18" s="58">
        <v>0</v>
      </c>
      <c r="M18" s="72">
        <f>L18/L45*100</f>
        <v>0</v>
      </c>
      <c r="N18" s="59">
        <f>J18-L18</f>
        <v>0</v>
      </c>
      <c r="O18" s="21"/>
    </row>
    <row r="19" spans="1:15" x14ac:dyDescent="0.15">
      <c r="A19" s="25"/>
      <c r="B19" s="30"/>
      <c r="C19" s="30"/>
      <c r="D19" s="8"/>
      <c r="E19" s="8"/>
      <c r="F19" s="1"/>
      <c r="G19" s="43"/>
      <c r="H19" s="37"/>
      <c r="I19" s="40"/>
      <c r="J19" s="32"/>
      <c r="K19" s="9"/>
      <c r="L19" s="32"/>
      <c r="M19" s="18"/>
      <c r="N19" s="48"/>
      <c r="O19" s="18"/>
    </row>
    <row r="20" spans="1:15" x14ac:dyDescent="0.15">
      <c r="A20" s="28"/>
      <c r="B20" s="4"/>
      <c r="C20" s="4"/>
      <c r="D20" s="12"/>
      <c r="E20" s="12"/>
      <c r="F20" s="29"/>
      <c r="G20" s="44"/>
      <c r="H20" s="5"/>
      <c r="I20" s="9"/>
      <c r="K20" s="9"/>
      <c r="M20" s="18"/>
      <c r="N20" s="48"/>
      <c r="O20" s="17"/>
    </row>
    <row r="21" spans="1:15" x14ac:dyDescent="0.15">
      <c r="A21" s="25">
        <v>5</v>
      </c>
      <c r="B21" t="s">
        <v>4</v>
      </c>
      <c r="D21" s="8">
        <v>1</v>
      </c>
      <c r="E21" s="8">
        <v>13</v>
      </c>
      <c r="F21" s="1">
        <v>1100</v>
      </c>
      <c r="G21" s="80">
        <f>D21*E21*F21</f>
        <v>14300</v>
      </c>
      <c r="H21" s="73">
        <v>0</v>
      </c>
      <c r="I21" s="53">
        <v>0</v>
      </c>
      <c r="J21" s="56">
        <v>22500</v>
      </c>
      <c r="K21" s="72">
        <f>J21/J45*100</f>
        <v>4.0156270356998167</v>
      </c>
      <c r="L21" s="56">
        <v>37500</v>
      </c>
      <c r="M21" s="72">
        <f>L21/L45*100</f>
        <v>5.9083310619082807</v>
      </c>
      <c r="N21" s="59">
        <f>J21-L21</f>
        <v>-15000</v>
      </c>
      <c r="O21" s="21"/>
    </row>
    <row r="22" spans="1:15" x14ac:dyDescent="0.15">
      <c r="A22" s="25"/>
      <c r="B22" t="s">
        <v>49</v>
      </c>
      <c r="D22" s="8"/>
      <c r="E22" s="8"/>
      <c r="F22" s="1"/>
      <c r="G22" s="43"/>
      <c r="H22" s="5"/>
      <c r="I22" s="9"/>
      <c r="K22" s="9"/>
      <c r="M22" s="18"/>
      <c r="N22" s="48"/>
      <c r="O22" s="18"/>
    </row>
    <row r="23" spans="1:15" x14ac:dyDescent="0.15">
      <c r="A23" s="25"/>
      <c r="B23" t="s">
        <v>24</v>
      </c>
      <c r="D23" s="8"/>
      <c r="E23" s="8"/>
      <c r="F23" s="1"/>
      <c r="G23" s="43"/>
      <c r="H23" s="6"/>
      <c r="I23" s="13"/>
      <c r="J23" s="4"/>
      <c r="K23" s="13"/>
      <c r="L23" s="4"/>
      <c r="M23" s="17"/>
      <c r="N23" s="49"/>
      <c r="O23" s="17"/>
    </row>
    <row r="24" spans="1:15" x14ac:dyDescent="0.15">
      <c r="A24" s="26">
        <v>6</v>
      </c>
      <c r="B24" s="10" t="s">
        <v>47</v>
      </c>
      <c r="C24" s="10"/>
      <c r="D24" s="11">
        <v>1</v>
      </c>
      <c r="E24" s="11">
        <v>20</v>
      </c>
      <c r="F24" s="27">
        <v>500</v>
      </c>
      <c r="G24" s="81">
        <f>D24*E24*F24</f>
        <v>10000</v>
      </c>
      <c r="H24" s="52">
        <v>1</v>
      </c>
      <c r="I24" s="54">
        <v>1</v>
      </c>
      <c r="J24" s="58">
        <v>0</v>
      </c>
      <c r="K24" s="72">
        <f>J24/J45*100</f>
        <v>0</v>
      </c>
      <c r="L24" s="58">
        <v>747</v>
      </c>
      <c r="M24" s="72">
        <f>L24/L45*100</f>
        <v>0.11769395475321295</v>
      </c>
      <c r="N24" s="59">
        <f>J24-L24</f>
        <v>-747</v>
      </c>
      <c r="O24" s="21"/>
    </row>
    <row r="25" spans="1:15" x14ac:dyDescent="0.15">
      <c r="A25" s="25"/>
      <c r="B25" s="103" t="s">
        <v>25</v>
      </c>
      <c r="C25" s="104"/>
      <c r="D25" s="8"/>
      <c r="E25" s="8"/>
      <c r="F25" s="1"/>
      <c r="G25" s="43"/>
      <c r="H25" s="5"/>
      <c r="I25" s="9"/>
      <c r="K25" s="9"/>
      <c r="M25" s="18"/>
      <c r="N25" s="48"/>
      <c r="O25" s="18"/>
    </row>
    <row r="26" spans="1:15" x14ac:dyDescent="0.15">
      <c r="A26" s="28"/>
      <c r="B26" s="4"/>
      <c r="C26" s="4"/>
      <c r="D26" s="12"/>
      <c r="E26" s="12"/>
      <c r="F26" s="29"/>
      <c r="G26" s="44"/>
      <c r="H26" s="5"/>
      <c r="I26" s="9"/>
      <c r="K26" s="9"/>
      <c r="M26" s="18"/>
      <c r="N26" s="48"/>
      <c r="O26" s="17"/>
    </row>
    <row r="27" spans="1:15" x14ac:dyDescent="0.15">
      <c r="A27" s="25">
        <v>7</v>
      </c>
      <c r="B27" t="s">
        <v>8</v>
      </c>
      <c r="D27" s="8">
        <v>1</v>
      </c>
      <c r="E27" s="8">
        <v>15</v>
      </c>
      <c r="F27" s="1">
        <v>500</v>
      </c>
      <c r="G27" s="80">
        <f>G28+G29</f>
        <v>7500</v>
      </c>
      <c r="H27" s="73">
        <v>0</v>
      </c>
      <c r="I27" s="53">
        <v>0</v>
      </c>
      <c r="J27" s="56">
        <v>0</v>
      </c>
      <c r="K27" s="72">
        <f>J27/J45*100</f>
        <v>0</v>
      </c>
      <c r="L27" s="56">
        <v>0</v>
      </c>
      <c r="M27" s="72">
        <f>L27/L45*100</f>
        <v>0</v>
      </c>
      <c r="N27" s="59">
        <f>J27-L27</f>
        <v>0</v>
      </c>
      <c r="O27" s="21"/>
    </row>
    <row r="28" spans="1:15" x14ac:dyDescent="0.15">
      <c r="A28" s="25"/>
      <c r="B28" s="103" t="s">
        <v>25</v>
      </c>
      <c r="C28" s="104"/>
      <c r="D28" s="8">
        <v>1</v>
      </c>
      <c r="E28" s="8">
        <v>15</v>
      </c>
      <c r="F28" s="63">
        <v>2500</v>
      </c>
      <c r="G28" s="64">
        <f>D28*E28*F28</f>
        <v>37500</v>
      </c>
      <c r="H28" s="5"/>
      <c r="I28" s="9"/>
      <c r="K28" s="9"/>
      <c r="M28" s="18"/>
      <c r="N28" s="48"/>
      <c r="O28" s="18"/>
    </row>
    <row r="29" spans="1:15" x14ac:dyDescent="0.15">
      <c r="A29" s="25"/>
      <c r="B29" s="100" t="s">
        <v>26</v>
      </c>
      <c r="C29" s="101"/>
      <c r="D29" s="8">
        <v>1</v>
      </c>
      <c r="E29" s="8">
        <v>15</v>
      </c>
      <c r="F29" s="63">
        <v>-2000</v>
      </c>
      <c r="G29" s="64">
        <f>D29*E29*F29</f>
        <v>-30000</v>
      </c>
      <c r="H29" s="6"/>
      <c r="I29" s="13"/>
      <c r="J29" s="4"/>
      <c r="K29" s="13"/>
      <c r="L29" s="4"/>
      <c r="M29" s="17"/>
      <c r="N29" s="49"/>
      <c r="O29" s="17"/>
    </row>
    <row r="30" spans="1:15" x14ac:dyDescent="0.15">
      <c r="A30" s="26">
        <v>8</v>
      </c>
      <c r="B30" s="102" t="s">
        <v>44</v>
      </c>
      <c r="C30" s="102"/>
      <c r="D30" s="11">
        <v>12</v>
      </c>
      <c r="E30" s="11">
        <v>1</v>
      </c>
      <c r="F30" s="27">
        <v>1000</v>
      </c>
      <c r="G30" s="81">
        <f>D30*E30*F30</f>
        <v>12000</v>
      </c>
      <c r="H30" s="73">
        <v>8</v>
      </c>
      <c r="I30" s="53">
        <v>0</v>
      </c>
      <c r="J30" s="56">
        <v>0</v>
      </c>
      <c r="K30" s="72">
        <f>J30/J45*100</f>
        <v>0</v>
      </c>
      <c r="L30" s="56">
        <v>21362</v>
      </c>
      <c r="M30" s="72">
        <f>L30/L45*100</f>
        <v>3.3657004838529252</v>
      </c>
      <c r="N30" s="59">
        <f>J30-L30</f>
        <v>-21362</v>
      </c>
      <c r="O30" s="21"/>
    </row>
    <row r="31" spans="1:15" x14ac:dyDescent="0.15">
      <c r="A31" s="25"/>
      <c r="B31" s="30"/>
      <c r="C31" s="30"/>
      <c r="D31" s="8"/>
      <c r="E31" s="8"/>
      <c r="F31" s="1"/>
      <c r="G31" s="43"/>
      <c r="H31" s="37"/>
      <c r="I31" s="9"/>
      <c r="K31" s="9"/>
      <c r="M31" s="18"/>
      <c r="N31" s="48"/>
      <c r="O31" s="18"/>
    </row>
    <row r="32" spans="1:15" x14ac:dyDescent="0.15">
      <c r="A32" s="28"/>
      <c r="B32" s="4"/>
      <c r="C32" s="4"/>
      <c r="D32" s="12"/>
      <c r="E32" s="12"/>
      <c r="F32" s="29"/>
      <c r="G32" s="44"/>
      <c r="H32" s="5"/>
      <c r="I32" s="9"/>
      <c r="K32" s="9"/>
      <c r="M32" s="18"/>
      <c r="N32" s="48"/>
      <c r="O32" s="17"/>
    </row>
    <row r="33" spans="1:15" x14ac:dyDescent="0.15">
      <c r="A33" s="25">
        <v>9</v>
      </c>
      <c r="B33" t="s">
        <v>27</v>
      </c>
      <c r="D33" s="8">
        <v>1</v>
      </c>
      <c r="E33" s="8">
        <v>1</v>
      </c>
      <c r="F33" s="1">
        <v>40000</v>
      </c>
      <c r="G33" s="81">
        <f>D33*E33*F33</f>
        <v>40000</v>
      </c>
      <c r="H33" s="73">
        <v>6</v>
      </c>
      <c r="I33" s="53">
        <v>6</v>
      </c>
      <c r="J33" s="56">
        <v>0</v>
      </c>
      <c r="K33" s="72">
        <f>J33/J45*100</f>
        <v>0</v>
      </c>
      <c r="L33" s="56">
        <v>48418</v>
      </c>
      <c r="M33" s="72">
        <f>L33/L45*100</f>
        <v>7.6285219561460034</v>
      </c>
      <c r="N33" s="59">
        <f>J33-L33</f>
        <v>-48418</v>
      </c>
      <c r="O33" s="21"/>
    </row>
    <row r="34" spans="1:15" x14ac:dyDescent="0.15">
      <c r="A34" s="25"/>
      <c r="D34" s="8"/>
      <c r="E34" s="8"/>
      <c r="F34" s="1"/>
      <c r="G34" s="43"/>
      <c r="H34" s="37"/>
      <c r="I34" s="40"/>
      <c r="K34" s="9"/>
      <c r="M34" s="9"/>
      <c r="N34" s="48"/>
      <c r="O34" s="18"/>
    </row>
    <row r="35" spans="1:15" x14ac:dyDescent="0.15">
      <c r="A35" s="25"/>
      <c r="D35" s="8"/>
      <c r="E35" s="8"/>
      <c r="F35" s="1"/>
      <c r="G35" s="43"/>
      <c r="H35" s="74"/>
      <c r="I35" s="75"/>
      <c r="J35" s="76"/>
      <c r="K35" s="75"/>
      <c r="L35" s="76"/>
      <c r="M35" s="75"/>
      <c r="N35" s="77"/>
      <c r="O35" s="17"/>
    </row>
    <row r="36" spans="1:15" ht="13.5" customHeight="1" x14ac:dyDescent="0.15">
      <c r="A36" s="26">
        <v>10</v>
      </c>
      <c r="B36" s="10" t="s">
        <v>5</v>
      </c>
      <c r="C36" s="10"/>
      <c r="D36" s="11"/>
      <c r="E36" s="11"/>
      <c r="F36" s="27"/>
      <c r="G36" s="81">
        <v>0</v>
      </c>
      <c r="H36" s="52">
        <v>1</v>
      </c>
      <c r="I36" s="54">
        <v>1</v>
      </c>
      <c r="J36" s="54">
        <v>0</v>
      </c>
      <c r="K36" s="72">
        <f>J36/J45*100</f>
        <v>0</v>
      </c>
      <c r="L36" s="54">
        <v>0</v>
      </c>
      <c r="M36" s="72">
        <f>L36/L45*100</f>
        <v>0</v>
      </c>
      <c r="N36" s="59">
        <f>J36-L36</f>
        <v>0</v>
      </c>
      <c r="O36" s="21"/>
    </row>
    <row r="37" spans="1:15" x14ac:dyDescent="0.15">
      <c r="A37" s="25"/>
      <c r="D37" s="8"/>
      <c r="E37" s="8"/>
      <c r="F37" s="1"/>
      <c r="G37" s="43"/>
      <c r="H37" s="37"/>
      <c r="I37" s="40"/>
      <c r="K37" s="9"/>
      <c r="M37" s="9"/>
      <c r="N37" s="48"/>
      <c r="O37" s="18"/>
    </row>
    <row r="38" spans="1:15" x14ac:dyDescent="0.15">
      <c r="A38" s="28"/>
      <c r="B38" s="4"/>
      <c r="C38" s="4"/>
      <c r="D38" s="12"/>
      <c r="E38" s="12"/>
      <c r="F38" s="29"/>
      <c r="G38" s="44"/>
      <c r="H38" s="5"/>
      <c r="I38" s="9"/>
      <c r="J38" s="6"/>
      <c r="K38" s="13"/>
      <c r="L38" s="7"/>
      <c r="M38" s="9"/>
      <c r="N38" s="48"/>
      <c r="O38" s="17"/>
    </row>
    <row r="39" spans="1:15" ht="13.5" customHeight="1" x14ac:dyDescent="0.15">
      <c r="A39" s="25">
        <v>11</v>
      </c>
      <c r="B39" s="123" t="s">
        <v>39</v>
      </c>
      <c r="C39" s="124"/>
      <c r="D39" s="8"/>
      <c r="E39" s="8"/>
      <c r="F39" s="1"/>
      <c r="G39" s="80">
        <v>-78600</v>
      </c>
      <c r="H39" s="73">
        <v>0</v>
      </c>
      <c r="I39" s="53">
        <v>0</v>
      </c>
      <c r="J39" s="54">
        <v>190000</v>
      </c>
      <c r="K39" s="72">
        <f>J39/J45*100</f>
        <v>33.909739412576229</v>
      </c>
      <c r="L39" s="54">
        <v>0</v>
      </c>
      <c r="M39" s="72">
        <f>L39/L45*100</f>
        <v>0</v>
      </c>
      <c r="N39" s="59">
        <f>J39-L39</f>
        <v>190000</v>
      </c>
      <c r="O39" s="21"/>
    </row>
    <row r="40" spans="1:15" x14ac:dyDescent="0.15">
      <c r="A40" s="25"/>
      <c r="B40" s="33"/>
      <c r="C40" s="41"/>
      <c r="D40" s="8"/>
      <c r="E40" s="8"/>
      <c r="F40" s="1"/>
      <c r="G40" s="43"/>
      <c r="H40" s="37"/>
      <c r="I40" s="40"/>
      <c r="K40" s="9"/>
      <c r="M40" s="9"/>
      <c r="N40" s="48"/>
      <c r="O40" s="18"/>
    </row>
    <row r="41" spans="1:15" x14ac:dyDescent="0.15">
      <c r="A41" s="28"/>
      <c r="B41" s="4"/>
      <c r="C41" s="4"/>
      <c r="D41" s="12"/>
      <c r="E41" s="12"/>
      <c r="F41" s="29"/>
      <c r="G41" s="44"/>
      <c r="H41" s="74"/>
      <c r="I41" s="75"/>
      <c r="J41" s="76"/>
      <c r="K41" s="75"/>
      <c r="L41" s="76"/>
      <c r="M41" s="75"/>
      <c r="N41" s="77"/>
      <c r="O41" s="17"/>
    </row>
    <row r="42" spans="1:15" ht="13.5" customHeight="1" x14ac:dyDescent="0.15">
      <c r="A42" s="25">
        <v>12</v>
      </c>
      <c r="B42" s="125" t="s">
        <v>50</v>
      </c>
      <c r="C42" s="126"/>
      <c r="D42" s="8"/>
      <c r="E42" s="8"/>
      <c r="F42" s="1"/>
      <c r="G42" s="80">
        <v>0</v>
      </c>
      <c r="H42" s="73">
        <v>0</v>
      </c>
      <c r="I42" s="53">
        <v>0</v>
      </c>
      <c r="J42" s="54">
        <v>0</v>
      </c>
      <c r="K42" s="72">
        <f>J42/J45*100</f>
        <v>0</v>
      </c>
      <c r="L42" s="54">
        <v>150000</v>
      </c>
      <c r="M42" s="72">
        <f>L42/L45*100</f>
        <v>23.633324247633123</v>
      </c>
      <c r="N42" s="83">
        <f>J42-L42</f>
        <v>-150000</v>
      </c>
      <c r="O42" s="21"/>
    </row>
    <row r="43" spans="1:15" ht="13.5" customHeight="1" x14ac:dyDescent="0.15">
      <c r="A43" s="25"/>
      <c r="B43" s="125" t="s">
        <v>52</v>
      </c>
      <c r="C43" s="127"/>
      <c r="D43" s="8"/>
      <c r="E43" s="8"/>
      <c r="F43" s="1"/>
      <c r="G43" s="43"/>
      <c r="H43" s="37"/>
      <c r="I43" s="40"/>
      <c r="K43" s="9"/>
      <c r="M43" s="9"/>
      <c r="N43" s="48"/>
      <c r="O43" s="18"/>
    </row>
    <row r="44" spans="1:15" x14ac:dyDescent="0.15">
      <c r="A44" s="25"/>
      <c r="D44" s="8"/>
      <c r="E44" s="8"/>
      <c r="F44" s="1"/>
      <c r="G44" s="43"/>
      <c r="H44" s="74"/>
      <c r="I44" s="75"/>
      <c r="J44" s="76"/>
      <c r="K44" s="75"/>
      <c r="L44" s="76"/>
      <c r="M44" s="75"/>
      <c r="N44" s="77"/>
      <c r="O44" s="17"/>
    </row>
    <row r="45" spans="1:15" x14ac:dyDescent="0.15">
      <c r="A45" s="26"/>
      <c r="B45" s="10" t="s">
        <v>6</v>
      </c>
      <c r="C45" s="10"/>
      <c r="D45" s="11"/>
      <c r="E45" s="11"/>
      <c r="F45" s="27"/>
      <c r="G45" s="81">
        <f>G7+G11+G14+G18+G21+G24+G27+G30+G33+G36+G39</f>
        <v>190000</v>
      </c>
      <c r="H45" s="57">
        <f t="shared" ref="H45:I45" si="3">H7+H11+H14+H18+H21+H24+H27+H30+H33+H36+H39</f>
        <v>28</v>
      </c>
      <c r="I45" s="57">
        <f t="shared" si="3"/>
        <v>99</v>
      </c>
      <c r="J45" s="57">
        <f>J7+J11+J14+J18+J21+J24+J27+J30+J33+J36+J39+J42</f>
        <v>560311</v>
      </c>
      <c r="K45" s="78">
        <f>SUM(K7:K41)</f>
        <v>100</v>
      </c>
      <c r="L45" s="57">
        <f>L7+L11+L14+L18+L21+L24+L27+L30+L33+L36+L39+L42</f>
        <v>634697</v>
      </c>
      <c r="M45" s="78">
        <f>SUM(M7:M41)</f>
        <v>76.366675752366859</v>
      </c>
      <c r="N45" s="79">
        <f>N7+N11+N14+N18+N21+N24+N27+N30+N33+N36+N39+N42</f>
        <v>-74386</v>
      </c>
      <c r="O45" s="18"/>
    </row>
    <row r="46" spans="1:15" x14ac:dyDescent="0.15">
      <c r="A46" s="9"/>
      <c r="D46" s="9"/>
      <c r="E46" s="9"/>
      <c r="G46" s="45"/>
      <c r="H46" s="5"/>
      <c r="I46" s="9"/>
      <c r="K46" s="9"/>
      <c r="M46" s="9"/>
      <c r="N46" s="48"/>
      <c r="O46" s="18"/>
    </row>
    <row r="47" spans="1:15" x14ac:dyDescent="0.15">
      <c r="A47" s="13"/>
      <c r="B47" s="4"/>
      <c r="C47" s="4"/>
      <c r="D47" s="13"/>
      <c r="E47" s="13"/>
      <c r="F47" s="4"/>
      <c r="G47" s="46"/>
      <c r="H47" s="6"/>
      <c r="I47" s="13"/>
      <c r="J47" s="4"/>
      <c r="K47" s="13"/>
      <c r="L47" s="4"/>
      <c r="M47" s="13"/>
      <c r="N47" s="49"/>
      <c r="O47" s="17"/>
    </row>
    <row r="48" spans="1:15" x14ac:dyDescent="0.15">
      <c r="G48" s="31" t="s">
        <v>28</v>
      </c>
      <c r="N48" s="15"/>
      <c r="O48" s="15"/>
    </row>
    <row r="49" spans="1:6" x14ac:dyDescent="0.15">
      <c r="B49" t="s">
        <v>43</v>
      </c>
    </row>
    <row r="50" spans="1:6" x14ac:dyDescent="0.15">
      <c r="A50" s="14"/>
    </row>
    <row r="51" spans="1:6" x14ac:dyDescent="0.15">
      <c r="A51" s="14" t="s">
        <v>29</v>
      </c>
      <c r="B51" t="s">
        <v>30</v>
      </c>
    </row>
    <row r="52" spans="1:6" x14ac:dyDescent="0.15">
      <c r="A52" s="14"/>
    </row>
    <row r="53" spans="1:6" x14ac:dyDescent="0.15">
      <c r="A53" s="14" t="s">
        <v>31</v>
      </c>
      <c r="B53" t="s">
        <v>32</v>
      </c>
    </row>
    <row r="54" spans="1:6" x14ac:dyDescent="0.15">
      <c r="A54" s="14"/>
    </row>
    <row r="55" spans="1:6" x14ac:dyDescent="0.15">
      <c r="A55" s="14" t="s">
        <v>33</v>
      </c>
      <c r="B55" t="s">
        <v>34</v>
      </c>
    </row>
    <row r="56" spans="1:6" x14ac:dyDescent="0.15">
      <c r="A56" s="14"/>
      <c r="F56" t="s">
        <v>35</v>
      </c>
    </row>
    <row r="57" spans="1:6" x14ac:dyDescent="0.15">
      <c r="A57" s="14" t="s">
        <v>36</v>
      </c>
      <c r="B57" t="s">
        <v>37</v>
      </c>
    </row>
    <row r="58" spans="1:6" x14ac:dyDescent="0.15">
      <c r="A58" s="14"/>
    </row>
  </sheetData>
  <mergeCells count="26">
    <mergeCell ref="B2:K2"/>
    <mergeCell ref="B39:C39"/>
    <mergeCell ref="B42:C42"/>
    <mergeCell ref="B43:C43"/>
    <mergeCell ref="O4:O5"/>
    <mergeCell ref="B30:C30"/>
    <mergeCell ref="B7:C7"/>
    <mergeCell ref="B8:C8"/>
    <mergeCell ref="B11:C11"/>
    <mergeCell ref="B12:C12"/>
    <mergeCell ref="D4:G5"/>
    <mergeCell ref="I4:M5"/>
    <mergeCell ref="B28:C28"/>
    <mergeCell ref="B29:C29"/>
    <mergeCell ref="O11:O12"/>
    <mergeCell ref="O14:O16"/>
    <mergeCell ref="A4:A6"/>
    <mergeCell ref="B4:C6"/>
    <mergeCell ref="B13:C13"/>
    <mergeCell ref="B14:C14"/>
    <mergeCell ref="B10:C10"/>
    <mergeCell ref="B16:C16"/>
    <mergeCell ref="B17:C17"/>
    <mergeCell ref="B18:C18"/>
    <mergeCell ref="B25:C25"/>
    <mergeCell ref="B15:C15"/>
  </mergeCells>
  <phoneticPr fontId="1"/>
  <pageMargins left="0.62992125984251968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4"/>
  <sheetViews>
    <sheetView workbookViewId="0">
      <selection activeCell="F22" sqref="F22"/>
    </sheetView>
  </sheetViews>
  <sheetFormatPr defaultRowHeight="13.5" x14ac:dyDescent="0.15"/>
  <cols>
    <col min="1" max="1" width="7.125" customWidth="1"/>
    <col min="2" max="2" width="20.5" customWidth="1"/>
    <col min="3" max="3" width="20.625" customWidth="1"/>
    <col min="4" max="5" width="10.625" customWidth="1"/>
    <col min="6" max="8" width="18.625" customWidth="1"/>
    <col min="9" max="9" width="27.375" customWidth="1"/>
  </cols>
  <sheetData>
    <row r="1" spans="5:6" x14ac:dyDescent="0.15">
      <c r="E1" s="14"/>
    </row>
    <row r="2" spans="5:6" x14ac:dyDescent="0.15">
      <c r="E2" s="14"/>
    </row>
    <row r="4" spans="5:6" x14ac:dyDescent="0.15">
      <c r="F4" s="15"/>
    </row>
  </sheetData>
  <phoneticPr fontId="1"/>
  <pageMargins left="0.62992125984251968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平成30年度活動報告書（まとめと内訳）（山岸）</vt:lpstr>
      <vt:lpstr>内訳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Yamagishi San</dc:creator>
  <cp:lastModifiedBy>Yamagishi San</cp:lastModifiedBy>
  <cp:lastPrinted>2019-03-01T07:12:41Z</cp:lastPrinted>
  <dcterms:created xsi:type="dcterms:W3CDTF">2018-03-08T11:20:54Z</dcterms:created>
  <dcterms:modified xsi:type="dcterms:W3CDTF">2019-03-02T13:52:31Z</dcterms:modified>
</cp:coreProperties>
</file>